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500" firstSheet="1" activeTab="2"/>
  </bookViews>
  <sheets>
    <sheet name="0000" sheetId="1" state="veryHidden" r:id="rId1"/>
    <sheet name="Sheet1" sheetId="2" r:id="rId2"/>
    <sheet name="Sheet2" sheetId="3" r:id="rId3"/>
  </sheets>
  <definedNames>
    <definedName name="_xlnm.Print_Area" localSheetId="1">'Sheet1'!$A$1:$K$57</definedName>
    <definedName name="_xlnm.Print_Area" localSheetId="2">'Sheet2'!$A$9:$G$72</definedName>
  </definedNames>
  <calcPr fullCalcOnLoad="1"/>
</workbook>
</file>

<file path=xl/sharedStrings.xml><?xml version="1.0" encoding="utf-8"?>
<sst xmlns="http://schemas.openxmlformats.org/spreadsheetml/2006/main" count="191" uniqueCount="132">
  <si>
    <t>QUARTERLY REPORT</t>
  </si>
  <si>
    <t>CONSOLIDATED INCOME STATEMENT</t>
  </si>
  <si>
    <t>1.</t>
  </si>
  <si>
    <t>(a)</t>
  </si>
  <si>
    <t>(b)</t>
  </si>
  <si>
    <t>Investment income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</si>
  <si>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</si>
  <si>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</si>
  <si>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</si>
  <si>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</si>
  <si>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</si>
  <si>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</si>
  <si>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</si>
  <si>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</si>
  <si>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2.</t>
  </si>
  <si>
    <t>minority interests and extraordinary items</t>
  </si>
  <si>
    <t>Depreciation and amortisation</t>
  </si>
  <si>
    <t>(d)</t>
  </si>
  <si>
    <t>Exceptional items</t>
  </si>
  <si>
    <t>-</t>
  </si>
  <si>
    <t>(e)</t>
  </si>
  <si>
    <t>(f)</t>
  </si>
  <si>
    <t>companies</t>
  </si>
  <si>
    <t>(g)</t>
  </si>
  <si>
    <t>(h)</t>
  </si>
  <si>
    <t>(i)</t>
  </si>
  <si>
    <t xml:space="preserve">      before deducting minority interests</t>
  </si>
  <si>
    <t>(j)</t>
  </si>
  <si>
    <t xml:space="preserve">             INDIVIDUAL QUARTER</t>
  </si>
  <si>
    <t xml:space="preserve">            CUMULATIVE QUARTER</t>
  </si>
  <si>
    <t>(k)</t>
  </si>
  <si>
    <t>(i)   Extraordinary items</t>
  </si>
  <si>
    <t>(ii)  Less minority interests</t>
  </si>
  <si>
    <t>(l)</t>
  </si>
  <si>
    <t>3.</t>
  </si>
  <si>
    <t>CONSOLIDATED BALANCE SHEET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</si>
  <si>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</si>
  <si>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</si>
  <si>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</si>
  <si>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</si>
  <si>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</si>
  <si>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</si>
  <si>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</si>
  <si>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Investment in Associated Companies</t>
  </si>
  <si>
    <t>Long Term Investments</t>
  </si>
  <si>
    <t>4</t>
  </si>
  <si>
    <t>Current Assets</t>
  </si>
  <si>
    <t>Trade Debtors</t>
  </si>
  <si>
    <t>Short Term Investments</t>
  </si>
  <si>
    <t>Short Term Deposits</t>
  </si>
  <si>
    <t>Current Liabilities</t>
  </si>
  <si>
    <t>Trade Creditors</t>
  </si>
  <si>
    <t>Other Creditors</t>
  </si>
  <si>
    <t>Amounts Held In Trust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</si>
  <si>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</si>
  <si>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</si>
  <si>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</si>
  <si>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</si>
  <si>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</si>
  <si>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</si>
  <si>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Retained Profit</t>
  </si>
  <si>
    <t>Minority Interests</t>
  </si>
  <si>
    <t>Subordinated Loan</t>
  </si>
  <si>
    <t>Deferred Taxation</t>
  </si>
  <si>
    <t>Assets Segregated For Customers</t>
  </si>
  <si>
    <t>Other Debtors</t>
  </si>
  <si>
    <t>Net Tangible Assets Per Share (Sen)</t>
  </si>
  <si>
    <t xml:space="preserve">       to members of the company</t>
  </si>
  <si>
    <t>(iii) Extraordinary items attributable</t>
  </si>
  <si>
    <t>for preference dividends, if any:-</t>
  </si>
  <si>
    <t>above after deducting any provision</t>
  </si>
  <si>
    <t>(c)</t>
  </si>
  <si>
    <t>(ii) Add/(Less) minority interests</t>
  </si>
  <si>
    <t>attributable to members of the company</t>
  </si>
  <si>
    <t>(ii)  Fully diluted (based on weighted</t>
  </si>
  <si>
    <t>members of the company</t>
  </si>
  <si>
    <t>interests and extraordinary items</t>
  </si>
  <si>
    <t>Cash and Bank Balances</t>
  </si>
  <si>
    <t xml:space="preserve">Proposed Dividend </t>
  </si>
  <si>
    <t xml:space="preserve">      for the current year quarter and </t>
  </si>
  <si>
    <t xml:space="preserve">      cummulative quarter current year to date)</t>
  </si>
  <si>
    <t xml:space="preserve">        (sen)</t>
  </si>
  <si>
    <t xml:space="preserve">      ordinary shares for the current year quarter</t>
  </si>
  <si>
    <t xml:space="preserve">      cummulative quarter current year to date</t>
  </si>
  <si>
    <t>Capital Reserve</t>
  </si>
  <si>
    <t>Hire purchase creditors</t>
  </si>
  <si>
    <t>Stocks</t>
  </si>
  <si>
    <t>(i)   Basic (based on weighted average</t>
  </si>
  <si>
    <t xml:space="preserve">       the previous year quarter and </t>
  </si>
  <si>
    <t xml:space="preserve">       cummulative quarter previous year to date)</t>
  </si>
  <si>
    <t>Profit/(loss) before finance cost,</t>
  </si>
  <si>
    <t>exceptional items, income tax,</t>
  </si>
  <si>
    <t>depreciation and amortisation,</t>
  </si>
  <si>
    <t>Finance cost</t>
  </si>
  <si>
    <t>Profit/(loss) before income tax,</t>
  </si>
  <si>
    <t xml:space="preserve">Other income </t>
  </si>
  <si>
    <t>Revenue</t>
  </si>
  <si>
    <t>Share of profits and losses of associated</t>
  </si>
  <si>
    <t>Profit/(loss) before income tax, minority</t>
  </si>
  <si>
    <t>Income tax</t>
  </si>
  <si>
    <t>(i)  Profit/(loss) after income tax</t>
  </si>
  <si>
    <t>Pre- acquisition profit /(loss), if applicable</t>
  </si>
  <si>
    <t>Net profit/(loss) from ordinary activities</t>
  </si>
  <si>
    <t>Net profit/(loss) attributable to</t>
  </si>
  <si>
    <t>Earnings per share based on 2(m)</t>
  </si>
  <si>
    <t>Property, plant and equipment</t>
  </si>
  <si>
    <t>Investment property</t>
  </si>
  <si>
    <t>Goodwill on consolidation</t>
  </si>
  <si>
    <t>Intangible assets</t>
  </si>
  <si>
    <t>(m)</t>
  </si>
  <si>
    <t>Shareholders' funds</t>
  </si>
  <si>
    <t>Reserve on consolidation</t>
  </si>
  <si>
    <t xml:space="preserve"> </t>
  </si>
  <si>
    <t>31 DECEMBER 2001</t>
  </si>
  <si>
    <t>Page 2 of 9</t>
  </si>
  <si>
    <t>Page 1 of 9</t>
  </si>
  <si>
    <t xml:space="preserve">          Page 3 of 9</t>
  </si>
  <si>
    <t xml:space="preserve">      number of  610,146,499 ordinary shares</t>
  </si>
  <si>
    <t xml:space="preserve">      average number of 610,146,499</t>
  </si>
  <si>
    <t xml:space="preserve">       610,146,499 ordinary shares for the </t>
  </si>
  <si>
    <t xml:space="preserve">      and  610,146,499 ordinary shares for the</t>
  </si>
  <si>
    <t>31 MARCH 2002</t>
  </si>
  <si>
    <t>Quarterly report on consolidated results for the financial quarter ended 31 March 2002.</t>
  </si>
  <si>
    <t>The figures have not been audited.</t>
  </si>
  <si>
    <t>31 March 2002</t>
  </si>
  <si>
    <t>31 March 2001</t>
  </si>
  <si>
    <t xml:space="preserve">      (2001 :  610,146,499 ordinary shares for</t>
  </si>
  <si>
    <t xml:space="preserve">         610,146,499 ordinary shares for the</t>
  </si>
  <si>
    <t xml:space="preserve">      (2001 :  610,284,434 ordinary shares for </t>
  </si>
  <si>
    <t xml:space="preserve">        610,284,434 ordinary shares for the</t>
  </si>
  <si>
    <t xml:space="preserve">         Sarawak Securities Futures Sdn. Bhd in line with the adoption of the merger accounting method</t>
  </si>
  <si>
    <t xml:space="preserve">Note: The comparative figures for the year 2001 was restated to incorporate the results of Sarawak Securities Sdn. Bhd's group and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</si>
</sst>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"/>
    <numFmt numFmtId="167" formatCode="#,##0.0_);\(#,##0.0\)"/>
    <numFmt numFmtId="168" formatCode="0_);\(0\)"/>
    <numFmt numFmtId="169" formatCode="#,##0.0"/>
    <numFmt numFmtId="170" formatCode="0.0_);\(0.0\)"/>
    <numFmt numFmtId="171" formatCode="_(* #,##0.0_);_(* \(#,##0.0\);_(* &quot;-&quot;?_);_(@_)"/>
  </numFmts>
  <fonts count="13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b/>
      <i/>
      <sz val="16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2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165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4" xfId="0" applyFont="1" applyBorder="1" applyAlignment="1">
      <alignment/>
    </xf>
    <xf numFmtId="165" fontId="2" fillId="0" borderId="4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43" fontId="2" fillId="0" borderId="4" xfId="15" applyFont="1" applyBorder="1" applyAlignment="1">
      <alignment horizontal="center"/>
    </xf>
    <xf numFmtId="165" fontId="2" fillId="0" borderId="0" xfId="0" applyNumberFormat="1" applyFont="1" applyAlignment="1">
      <alignment/>
    </xf>
    <xf numFmtId="0" fontId="2" fillId="0" borderId="6" xfId="0" applyFont="1" applyBorder="1" applyAlignment="1">
      <alignment horizontal="center"/>
    </xf>
    <xf numFmtId="165" fontId="2" fillId="0" borderId="5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65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65" fontId="10" fillId="0" borderId="0" xfId="15" applyNumberFormat="1" applyFont="1" applyAlignment="1">
      <alignment/>
    </xf>
    <xf numFmtId="165" fontId="10" fillId="0" borderId="3" xfId="15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165" fontId="10" fillId="0" borderId="1" xfId="15" applyNumberFormat="1" applyFont="1" applyBorder="1" applyAlignment="1">
      <alignment/>
    </xf>
    <xf numFmtId="165" fontId="10" fillId="0" borderId="2" xfId="15" applyNumberFormat="1" applyFont="1" applyBorder="1" applyAlignment="1">
      <alignment/>
    </xf>
    <xf numFmtId="165" fontId="10" fillId="0" borderId="7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43" fontId="2" fillId="0" borderId="4" xfId="15" applyFont="1" applyBorder="1" applyAlignment="1">
      <alignment horizontal="right"/>
    </xf>
    <xf numFmtId="167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65" fontId="10" fillId="0" borderId="0" xfId="15" applyNumberFormat="1" applyFont="1" applyAlignment="1">
      <alignment horizontal="right"/>
    </xf>
    <xf numFmtId="168" fontId="2" fillId="0" borderId="1" xfId="0" applyNumberFormat="1" applyFont="1" applyBorder="1" applyAlignment="1">
      <alignment/>
    </xf>
    <xf numFmtId="170" fontId="2" fillId="0" borderId="0" xfId="15" applyNumberFormat="1" applyFont="1" applyAlignment="1">
      <alignment/>
    </xf>
    <xf numFmtId="170" fontId="1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16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165" fontId="2" fillId="0" borderId="0" xfId="0" applyNumberFormat="1" applyFont="1" applyBorder="1" applyAlignment="1">
      <alignment/>
    </xf>
    <xf numFmtId="37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K130"/>
  <sheetViews>
    <sheetView zoomScale="85" zoomScaleNormal="85" workbookViewId="0" topLeftCell="A16">
      <selection activeCell="C35" sqref="C35"/>
    </sheetView>
  </sheetViews>
  <sheetFormatPr defaultColWidth="9.00390625" defaultRowHeight="15.75"/>
  <cols>
    <col min="1" max="1" width="2.375" style="1" customWidth="1"/>
    <col min="2" max="2" width="3.375" style="1" customWidth="1"/>
    <col min="3" max="3" width="46.875" style="1" customWidth="1"/>
    <col min="4" max="4" width="15.125" style="1" customWidth="1"/>
    <col min="5" max="5" width="2.75390625" style="1" customWidth="1"/>
    <col min="6" max="6" width="13.375" style="1" customWidth="1"/>
    <col min="7" max="7" width="3.50390625" style="1" customWidth="1"/>
    <col min="8" max="8" width="13.625" style="1" customWidth="1"/>
    <col min="9" max="9" width="3.00390625" style="1" customWidth="1"/>
    <col min="10" max="10" width="15.00390625" style="1" customWidth="1"/>
    <col min="11" max="11" width="6.00390625" style="1" customWidth="1"/>
    <col min="12" max="16384" width="9.00390625" style="1" customWidth="1"/>
  </cols>
  <sheetData>
    <row r="8" ht="20.25">
      <c r="A8" s="30" t="s">
        <v>0</v>
      </c>
    </row>
    <row r="9" ht="15">
      <c r="A9" s="9"/>
    </row>
    <row r="10" ht="18.75">
      <c r="A10" s="31" t="s">
        <v>122</v>
      </c>
    </row>
    <row r="11" ht="18.75">
      <c r="A11" s="31" t="s">
        <v>123</v>
      </c>
    </row>
    <row r="14" ht="18.75">
      <c r="A14" s="50" t="s">
        <v>1</v>
      </c>
    </row>
    <row r="16" spans="4:8" ht="12.75">
      <c r="D16" s="1" t="s">
        <v>28</v>
      </c>
      <c r="H16" s="1" t="s">
        <v>29</v>
      </c>
    </row>
    <row r="17" spans="4:10" ht="12.75">
      <c r="D17" s="2" t="s">
        <v>9</v>
      </c>
      <c r="E17" s="2"/>
      <c r="F17" s="2" t="s">
        <v>10</v>
      </c>
      <c r="H17" s="2" t="s">
        <v>9</v>
      </c>
      <c r="J17" s="2" t="s">
        <v>10</v>
      </c>
    </row>
    <row r="18" spans="4:10" ht="12.75">
      <c r="D18" s="2" t="s">
        <v>8</v>
      </c>
      <c r="E18" s="2"/>
      <c r="F18" s="2" t="s">
        <v>11</v>
      </c>
      <c r="H18" s="2" t="s">
        <v>8</v>
      </c>
      <c r="J18" s="2" t="s">
        <v>11</v>
      </c>
    </row>
    <row r="19" spans="4:10" ht="12.75">
      <c r="D19" s="2" t="s">
        <v>7</v>
      </c>
      <c r="E19" s="2"/>
      <c r="F19" s="2" t="s">
        <v>7</v>
      </c>
      <c r="H19" s="2" t="s">
        <v>12</v>
      </c>
      <c r="J19" s="2" t="s">
        <v>13</v>
      </c>
    </row>
    <row r="20" spans="4:10" ht="12.75">
      <c r="D20" s="3" t="s">
        <v>124</v>
      </c>
      <c r="E20" s="3"/>
      <c r="F20" s="3" t="s">
        <v>125</v>
      </c>
      <c r="H20" s="3" t="s">
        <v>124</v>
      </c>
      <c r="I20" s="3"/>
      <c r="J20" s="3" t="s">
        <v>125</v>
      </c>
    </row>
    <row r="21" spans="4:10" ht="12.75">
      <c r="D21" s="2" t="s">
        <v>6</v>
      </c>
      <c r="E21" s="2"/>
      <c r="F21" s="2" t="s">
        <v>6</v>
      </c>
      <c r="H21" s="2" t="s">
        <v>6</v>
      </c>
      <c r="J21" s="2" t="s">
        <v>6</v>
      </c>
    </row>
    <row r="22" spans="1:10" ht="24.75" customHeight="1">
      <c r="A22" s="36" t="s">
        <v>2</v>
      </c>
      <c r="B22" s="6" t="s">
        <v>3</v>
      </c>
      <c r="C22" s="6" t="s">
        <v>96</v>
      </c>
      <c r="D22" s="5">
        <v>30185</v>
      </c>
      <c r="F22" s="5">
        <v>13421</v>
      </c>
      <c r="G22" s="6"/>
      <c r="H22" s="5">
        <v>30185</v>
      </c>
      <c r="I22" s="6"/>
      <c r="J22" s="5">
        <v>13421</v>
      </c>
    </row>
    <row r="23" spans="1:10" ht="27" customHeight="1">
      <c r="A23" s="6"/>
      <c r="B23" s="6" t="s">
        <v>4</v>
      </c>
      <c r="C23" s="6" t="s">
        <v>5</v>
      </c>
      <c r="D23" s="8">
        <v>229</v>
      </c>
      <c r="F23" s="8">
        <v>9</v>
      </c>
      <c r="G23" s="6"/>
      <c r="H23" s="8">
        <v>229</v>
      </c>
      <c r="I23" s="6"/>
      <c r="J23" s="8">
        <v>9</v>
      </c>
    </row>
    <row r="24" spans="1:10" ht="27" customHeight="1">
      <c r="A24" s="6"/>
      <c r="B24" s="6" t="s">
        <v>71</v>
      </c>
      <c r="C24" s="6" t="s">
        <v>95</v>
      </c>
      <c r="D24" s="16">
        <f>7248-2349</f>
        <v>4899</v>
      </c>
      <c r="F24" s="16">
        <v>6031</v>
      </c>
      <c r="G24" s="6"/>
      <c r="H24" s="16">
        <f>7248-2349</f>
        <v>4899</v>
      </c>
      <c r="I24" s="6"/>
      <c r="J24" s="16">
        <v>6031</v>
      </c>
    </row>
    <row r="25" spans="1:10" ht="15.75">
      <c r="A25" s="6"/>
      <c r="B25" s="6"/>
      <c r="C25" s="6"/>
      <c r="D25" s="8"/>
      <c r="F25" s="6"/>
      <c r="G25" s="6"/>
      <c r="H25" s="8"/>
      <c r="I25" s="6"/>
      <c r="J25" s="6"/>
    </row>
    <row r="26" spans="1:10" ht="15.75">
      <c r="A26" s="36" t="s">
        <v>14</v>
      </c>
      <c r="B26" s="36" t="s">
        <v>3</v>
      </c>
      <c r="C26" s="6" t="s">
        <v>90</v>
      </c>
      <c r="D26" s="19">
        <f>13642-2349+5</f>
        <v>11298</v>
      </c>
      <c r="F26" s="19">
        <v>-4735</v>
      </c>
      <c r="G26" s="6"/>
      <c r="H26" s="19">
        <f>13642-2349+5</f>
        <v>11298</v>
      </c>
      <c r="I26" s="6"/>
      <c r="J26" s="19">
        <v>-4735</v>
      </c>
    </row>
    <row r="27" spans="1:10" ht="15.75" customHeight="1">
      <c r="A27" s="6"/>
      <c r="B27" s="6"/>
      <c r="C27" s="6" t="s">
        <v>92</v>
      </c>
      <c r="D27" s="21"/>
      <c r="F27" s="20"/>
      <c r="G27" s="6"/>
      <c r="H27" s="21"/>
      <c r="I27" s="6"/>
      <c r="J27" s="20"/>
    </row>
    <row r="28" spans="1:10" ht="15.75" customHeight="1">
      <c r="A28" s="6"/>
      <c r="B28" s="6"/>
      <c r="C28" s="6" t="s">
        <v>91</v>
      </c>
      <c r="D28" s="21"/>
      <c r="F28" s="20"/>
      <c r="G28" s="6"/>
      <c r="H28" s="21"/>
      <c r="I28" s="6"/>
      <c r="J28" s="20"/>
    </row>
    <row r="29" spans="1:10" ht="15.75" customHeight="1">
      <c r="A29" s="6"/>
      <c r="B29" s="6"/>
      <c r="C29" s="6" t="s">
        <v>15</v>
      </c>
      <c r="D29" s="21"/>
      <c r="F29" s="20"/>
      <c r="G29" s="6"/>
      <c r="H29" s="21"/>
      <c r="I29" s="6"/>
      <c r="J29" s="20"/>
    </row>
    <row r="30" spans="1:10" ht="15.75">
      <c r="A30" s="6"/>
      <c r="B30" s="6"/>
      <c r="C30" s="6"/>
      <c r="D30" s="21"/>
      <c r="F30" s="20"/>
      <c r="G30" s="6"/>
      <c r="H30" s="21"/>
      <c r="I30" s="6"/>
      <c r="J30" s="20"/>
    </row>
    <row r="31" spans="1:10" ht="15.75">
      <c r="A31" s="6"/>
      <c r="B31" s="36" t="s">
        <v>4</v>
      </c>
      <c r="C31" s="6" t="s">
        <v>93</v>
      </c>
      <c r="D31" s="21">
        <v>0</v>
      </c>
      <c r="F31" s="21">
        <v>0</v>
      </c>
      <c r="G31" s="6"/>
      <c r="H31" s="21">
        <v>0</v>
      </c>
      <c r="I31" s="6"/>
      <c r="J31" s="21">
        <v>0</v>
      </c>
    </row>
    <row r="32" spans="1:10" ht="18.75" customHeight="1">
      <c r="A32" s="6"/>
      <c r="B32" s="36" t="s">
        <v>71</v>
      </c>
      <c r="C32" s="6" t="s">
        <v>16</v>
      </c>
      <c r="D32" s="21">
        <v>-4157</v>
      </c>
      <c r="F32" s="21">
        <v>-3130</v>
      </c>
      <c r="G32" s="6"/>
      <c r="H32" s="21">
        <v>-4157</v>
      </c>
      <c r="I32" s="6"/>
      <c r="J32" s="21">
        <v>-3130</v>
      </c>
    </row>
    <row r="33" spans="1:10" ht="18.75" customHeight="1">
      <c r="A33" s="6"/>
      <c r="B33" s="36" t="s">
        <v>17</v>
      </c>
      <c r="C33" s="6" t="s">
        <v>18</v>
      </c>
      <c r="D33" s="21">
        <v>0</v>
      </c>
      <c r="F33" s="51" t="s">
        <v>19</v>
      </c>
      <c r="G33" s="6"/>
      <c r="H33" s="21">
        <v>0</v>
      </c>
      <c r="I33" s="6"/>
      <c r="J33" s="24">
        <v>0</v>
      </c>
    </row>
    <row r="34" spans="1:10" ht="15.75">
      <c r="A34" s="6"/>
      <c r="B34" s="6"/>
      <c r="C34" s="6"/>
      <c r="D34" s="27"/>
      <c r="F34" s="23"/>
      <c r="G34" s="6"/>
      <c r="H34" s="27"/>
      <c r="I34" s="6"/>
      <c r="J34" s="23"/>
    </row>
    <row r="35" spans="1:10" ht="15.75">
      <c r="A35" s="6"/>
      <c r="B35" s="36" t="s">
        <v>20</v>
      </c>
      <c r="C35" s="6" t="s">
        <v>94</v>
      </c>
      <c r="D35" s="8">
        <f>SUM(D26:D34)</f>
        <v>7141</v>
      </c>
      <c r="F35" s="8">
        <f>SUM(F26:F34)</f>
        <v>-7865</v>
      </c>
      <c r="G35" s="6"/>
      <c r="H35" s="8">
        <f>SUM(H26:H34)</f>
        <v>7141</v>
      </c>
      <c r="I35" s="6"/>
      <c r="J35" s="25">
        <f>SUM(J26:J34)</f>
        <v>-7865</v>
      </c>
    </row>
    <row r="36" spans="1:10" ht="15.75" customHeight="1">
      <c r="A36" s="6"/>
      <c r="B36" s="6"/>
      <c r="C36" s="6" t="s">
        <v>15</v>
      </c>
      <c r="D36" s="6"/>
      <c r="F36" s="6"/>
      <c r="G36" s="6"/>
      <c r="H36" s="8"/>
      <c r="I36" s="6"/>
      <c r="J36" s="6"/>
    </row>
    <row r="37" spans="1:10" ht="15.75" customHeight="1">
      <c r="A37" s="6"/>
      <c r="B37" s="6"/>
      <c r="C37" s="6"/>
      <c r="D37" s="6"/>
      <c r="F37" s="6"/>
      <c r="G37" s="6"/>
      <c r="H37" s="8"/>
      <c r="I37" s="6"/>
      <c r="J37" s="6"/>
    </row>
    <row r="38" spans="1:10" ht="15.75">
      <c r="A38" s="6"/>
      <c r="B38" s="6"/>
      <c r="C38" s="6"/>
      <c r="D38" s="6"/>
      <c r="F38" s="6"/>
      <c r="G38" s="6"/>
      <c r="H38" s="8"/>
      <c r="I38" s="6"/>
      <c r="J38" s="6"/>
    </row>
    <row r="39" spans="1:10" ht="15.75">
      <c r="A39" s="6"/>
      <c r="B39" s="36" t="s">
        <v>21</v>
      </c>
      <c r="C39" s="6" t="s">
        <v>97</v>
      </c>
      <c r="D39" s="60">
        <v>0</v>
      </c>
      <c r="F39" s="60">
        <v>39</v>
      </c>
      <c r="G39" s="6"/>
      <c r="H39" s="8">
        <v>0</v>
      </c>
      <c r="I39" s="6"/>
      <c r="J39" s="65">
        <v>39</v>
      </c>
    </row>
    <row r="40" spans="1:10" ht="15" customHeight="1">
      <c r="A40" s="6"/>
      <c r="B40" s="6"/>
      <c r="C40" s="6" t="s">
        <v>22</v>
      </c>
      <c r="D40" s="6"/>
      <c r="F40" s="6"/>
      <c r="G40" s="6"/>
      <c r="H40" s="8"/>
      <c r="I40" s="6"/>
      <c r="J40" s="6"/>
    </row>
    <row r="41" spans="1:10" ht="15.75">
      <c r="A41" s="6"/>
      <c r="B41" s="6"/>
      <c r="C41" s="6"/>
      <c r="D41" s="7"/>
      <c r="F41" s="7"/>
      <c r="G41" s="6"/>
      <c r="H41" s="5"/>
      <c r="I41" s="6"/>
      <c r="J41" s="7"/>
    </row>
    <row r="42" spans="1:10" ht="18.75" customHeight="1">
      <c r="A42" s="6"/>
      <c r="B42" s="36" t="s">
        <v>23</v>
      </c>
      <c r="C42" s="6" t="s">
        <v>98</v>
      </c>
      <c r="D42" s="25">
        <f>SUM(D35:D41)</f>
        <v>7141</v>
      </c>
      <c r="F42" s="8">
        <f>SUM(F35:F41)</f>
        <v>-7826</v>
      </c>
      <c r="G42" s="6"/>
      <c r="H42" s="8">
        <f>SUM(H35:H41)</f>
        <v>7141</v>
      </c>
      <c r="I42" s="6"/>
      <c r="J42" s="8">
        <f>SUM(J35:J41)</f>
        <v>-7826</v>
      </c>
    </row>
    <row r="43" spans="1:10" ht="15" customHeight="1">
      <c r="A43" s="6"/>
      <c r="B43" s="6"/>
      <c r="C43" s="6" t="s">
        <v>76</v>
      </c>
      <c r="D43" s="6"/>
      <c r="F43" s="6"/>
      <c r="G43" s="6"/>
      <c r="H43" s="8"/>
      <c r="I43" s="6"/>
      <c r="J43" s="6"/>
    </row>
    <row r="44" spans="1:10" ht="15.75">
      <c r="A44" s="6"/>
      <c r="B44" s="6"/>
      <c r="C44" s="6"/>
      <c r="D44" s="8"/>
      <c r="F44" s="6"/>
      <c r="G44" s="6"/>
      <c r="H44" s="8"/>
      <c r="I44" s="6"/>
      <c r="J44" s="6"/>
    </row>
    <row r="54" spans="1:8" ht="12" customHeight="1">
      <c r="A54" s="6"/>
      <c r="B54" s="6"/>
      <c r="C54" s="6"/>
      <c r="H54" s="8"/>
    </row>
    <row r="55" spans="1:8" ht="12" customHeight="1">
      <c r="A55" s="33"/>
      <c r="B55" s="33"/>
      <c r="C55" s="33"/>
      <c r="H55" s="8"/>
    </row>
    <row r="56" spans="1:8" ht="12" customHeight="1">
      <c r="A56" s="33"/>
      <c r="B56" s="33"/>
      <c r="C56" s="33"/>
      <c r="H56" s="8"/>
    </row>
    <row r="57" spans="1:11" ht="12.75" customHeight="1">
      <c r="A57" s="66" t="s">
        <v>115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8" ht="15">
      <c r="A58" s="33"/>
      <c r="B58" s="33"/>
      <c r="C58" s="33"/>
      <c r="D58" s="1" t="s">
        <v>28</v>
      </c>
      <c r="H58" s="1" t="s">
        <v>29</v>
      </c>
    </row>
    <row r="59" spans="1:10" ht="15">
      <c r="A59" s="33"/>
      <c r="B59" s="33"/>
      <c r="C59" s="33"/>
      <c r="D59" s="2" t="s">
        <v>9</v>
      </c>
      <c r="E59" s="2"/>
      <c r="F59" s="2" t="s">
        <v>10</v>
      </c>
      <c r="H59" s="2" t="s">
        <v>9</v>
      </c>
      <c r="J59" s="2" t="s">
        <v>10</v>
      </c>
    </row>
    <row r="60" spans="1:10" ht="15">
      <c r="A60" s="33"/>
      <c r="B60" s="33"/>
      <c r="C60" s="33"/>
      <c r="D60" s="2" t="s">
        <v>8</v>
      </c>
      <c r="E60" s="2"/>
      <c r="F60" s="2" t="s">
        <v>11</v>
      </c>
      <c r="H60" s="2" t="s">
        <v>8</v>
      </c>
      <c r="J60" s="2" t="s">
        <v>11</v>
      </c>
    </row>
    <row r="61" spans="1:10" ht="15">
      <c r="A61" s="33"/>
      <c r="B61" s="33"/>
      <c r="C61" s="33"/>
      <c r="D61" s="2" t="s">
        <v>7</v>
      </c>
      <c r="E61" s="2"/>
      <c r="F61" s="2" t="s">
        <v>7</v>
      </c>
      <c r="H61" s="2" t="s">
        <v>12</v>
      </c>
      <c r="J61" s="2" t="s">
        <v>13</v>
      </c>
    </row>
    <row r="62" spans="1:10" ht="15">
      <c r="A62" s="33"/>
      <c r="B62" s="33"/>
      <c r="C62" s="33"/>
      <c r="D62" s="3" t="s">
        <v>124</v>
      </c>
      <c r="E62" s="3"/>
      <c r="F62" s="3" t="s">
        <v>125</v>
      </c>
      <c r="G62" s="3"/>
      <c r="H62" s="3" t="s">
        <v>124</v>
      </c>
      <c r="I62" s="3"/>
      <c r="J62" s="3" t="s">
        <v>125</v>
      </c>
    </row>
    <row r="63" spans="1:10" ht="15">
      <c r="A63" s="33"/>
      <c r="B63" s="33"/>
      <c r="C63" s="33"/>
      <c r="D63" s="2" t="s">
        <v>6</v>
      </c>
      <c r="E63" s="2"/>
      <c r="F63" s="2" t="s">
        <v>6</v>
      </c>
      <c r="H63" s="2" t="s">
        <v>6</v>
      </c>
      <c r="J63" s="2" t="s">
        <v>6</v>
      </c>
    </row>
    <row r="64" spans="1:10" ht="15.75">
      <c r="A64" s="6"/>
      <c r="B64" s="6"/>
      <c r="C64" s="6"/>
      <c r="D64" s="37"/>
      <c r="E64" s="28"/>
      <c r="F64" s="29"/>
      <c r="G64" s="29"/>
      <c r="H64" s="37"/>
      <c r="I64" s="29"/>
      <c r="J64" s="29"/>
    </row>
    <row r="65" spans="1:10" ht="15.75">
      <c r="A65" s="6"/>
      <c r="B65" s="36" t="s">
        <v>24</v>
      </c>
      <c r="C65" s="6" t="s">
        <v>99</v>
      </c>
      <c r="D65" s="8">
        <f>-2545+650</f>
        <v>-1895</v>
      </c>
      <c r="F65" s="8">
        <v>-969</v>
      </c>
      <c r="G65" s="6"/>
      <c r="H65" s="8">
        <f>-2545+650</f>
        <v>-1895</v>
      </c>
      <c r="I65" s="6"/>
      <c r="J65" s="8">
        <v>-969</v>
      </c>
    </row>
    <row r="66" spans="1:10" ht="15.75">
      <c r="A66" s="6"/>
      <c r="B66" s="6"/>
      <c r="C66" s="6"/>
      <c r="D66" s="37"/>
      <c r="E66" s="28"/>
      <c r="F66" s="29"/>
      <c r="G66" s="29"/>
      <c r="H66" s="37"/>
      <c r="I66" s="29"/>
      <c r="J66" s="29"/>
    </row>
    <row r="67" spans="1:10" ht="18.75" customHeight="1">
      <c r="A67" s="6"/>
      <c r="B67" s="36" t="s">
        <v>25</v>
      </c>
      <c r="C67" s="36" t="s">
        <v>100</v>
      </c>
      <c r="D67" s="8">
        <f>SUM(D42+D65)</f>
        <v>5246</v>
      </c>
      <c r="F67" s="8">
        <f>SUM(F42+F65)</f>
        <v>-8795</v>
      </c>
      <c r="G67" s="6"/>
      <c r="H67" s="8">
        <f>SUM(H42+H65)</f>
        <v>5246</v>
      </c>
      <c r="I67" s="6"/>
      <c r="J67" s="8">
        <f>SUM(J42+J65)</f>
        <v>-8795</v>
      </c>
    </row>
    <row r="68" spans="1:10" ht="15.75" customHeight="1">
      <c r="A68" s="6"/>
      <c r="B68" s="6"/>
      <c r="C68" s="6" t="s">
        <v>26</v>
      </c>
      <c r="D68" s="8"/>
      <c r="F68" s="6"/>
      <c r="G68" s="6"/>
      <c r="H68" s="8"/>
      <c r="I68" s="6"/>
      <c r="J68" s="6"/>
    </row>
    <row r="69" spans="1:10" ht="18.75" customHeight="1">
      <c r="A69" s="6"/>
      <c r="B69" s="6"/>
      <c r="C69" s="36" t="s">
        <v>72</v>
      </c>
      <c r="D69" s="8">
        <v>76</v>
      </c>
      <c r="F69" s="8">
        <v>41</v>
      </c>
      <c r="G69" s="6"/>
      <c r="H69" s="8">
        <v>76</v>
      </c>
      <c r="I69" s="6"/>
      <c r="J69" s="8">
        <v>41</v>
      </c>
    </row>
    <row r="70" spans="1:10" ht="15.75">
      <c r="A70" s="6"/>
      <c r="B70" s="6"/>
      <c r="C70" s="6"/>
      <c r="D70" s="5"/>
      <c r="F70" s="7"/>
      <c r="G70" s="6"/>
      <c r="H70" s="5"/>
      <c r="I70" s="6"/>
      <c r="J70" s="57"/>
    </row>
    <row r="71" spans="1:10" ht="15.75">
      <c r="A71" s="6"/>
      <c r="B71" s="6"/>
      <c r="C71" s="6"/>
      <c r="D71" s="64">
        <f>SUM(D67:D70)</f>
        <v>5322</v>
      </c>
      <c r="F71" s="64">
        <f>SUM(F67:F70)</f>
        <v>-8754</v>
      </c>
      <c r="G71" s="6"/>
      <c r="H71" s="64">
        <f>SUM(H67:H70)</f>
        <v>5322</v>
      </c>
      <c r="I71" s="6"/>
      <c r="J71" s="64">
        <f>SUM(J67:J70)</f>
        <v>-8754</v>
      </c>
    </row>
    <row r="72" spans="1:10" ht="15.75">
      <c r="A72" s="6"/>
      <c r="B72" s="6"/>
      <c r="C72" s="6"/>
      <c r="D72" s="64"/>
      <c r="F72" s="64"/>
      <c r="G72" s="6"/>
      <c r="H72" s="64"/>
      <c r="I72" s="6"/>
      <c r="J72" s="64"/>
    </row>
    <row r="73" spans="1:10" ht="15.75">
      <c r="A73" s="6"/>
      <c r="B73" s="6" t="s">
        <v>27</v>
      </c>
      <c r="C73" s="6" t="s">
        <v>101</v>
      </c>
      <c r="D73" s="37">
        <v>0</v>
      </c>
      <c r="F73" s="62" t="s">
        <v>19</v>
      </c>
      <c r="G73" s="6"/>
      <c r="H73" s="37">
        <v>0</v>
      </c>
      <c r="I73" s="6"/>
      <c r="J73" s="62" t="s">
        <v>19</v>
      </c>
    </row>
    <row r="74" spans="1:10" ht="15.75">
      <c r="A74" s="6"/>
      <c r="B74" s="6"/>
      <c r="C74" s="6"/>
      <c r="D74" s="37"/>
      <c r="F74" s="29"/>
      <c r="G74" s="6"/>
      <c r="H74" s="37"/>
      <c r="I74" s="6"/>
      <c r="J74" s="61"/>
    </row>
    <row r="75" spans="1:10" ht="15.75">
      <c r="A75" s="6"/>
      <c r="B75" s="6"/>
      <c r="C75" s="6"/>
      <c r="D75" s="37"/>
      <c r="F75" s="29"/>
      <c r="G75" s="6"/>
      <c r="H75" s="37"/>
      <c r="I75" s="6"/>
      <c r="J75" s="61"/>
    </row>
    <row r="76" spans="1:10" ht="18.75" customHeight="1">
      <c r="A76" s="6"/>
      <c r="B76" s="36" t="s">
        <v>30</v>
      </c>
      <c r="C76" s="6" t="s">
        <v>102</v>
      </c>
      <c r="D76" s="8">
        <f>+D73+D71</f>
        <v>5322</v>
      </c>
      <c r="F76" s="8">
        <f>SUM(F67:F70)</f>
        <v>-8754</v>
      </c>
      <c r="G76" s="6"/>
      <c r="H76" s="8">
        <f>+H71+H73</f>
        <v>5322</v>
      </c>
      <c r="I76" s="6"/>
      <c r="J76" s="8">
        <f>SUM(J67:J70)</f>
        <v>-8754</v>
      </c>
    </row>
    <row r="77" spans="1:8" ht="15.75">
      <c r="A77" s="6"/>
      <c r="B77" s="6"/>
      <c r="C77" s="6" t="s">
        <v>73</v>
      </c>
      <c r="D77" s="8"/>
      <c r="H77" s="8"/>
    </row>
    <row r="78" spans="1:3" ht="15.75">
      <c r="A78" s="33"/>
      <c r="B78" s="6"/>
      <c r="C78" s="6"/>
    </row>
    <row r="79" spans="1:10" ht="15.75">
      <c r="A79" s="32"/>
      <c r="B79" s="36" t="s">
        <v>33</v>
      </c>
      <c r="C79" s="36" t="s">
        <v>31</v>
      </c>
      <c r="D79" s="26" t="s">
        <v>19</v>
      </c>
      <c r="F79" s="26" t="s">
        <v>19</v>
      </c>
      <c r="H79" s="26" t="s">
        <v>19</v>
      </c>
      <c r="J79" s="26" t="s">
        <v>19</v>
      </c>
    </row>
    <row r="80" spans="1:10" ht="15.75">
      <c r="A80" s="33"/>
      <c r="B80" s="36"/>
      <c r="C80" s="36" t="s">
        <v>32</v>
      </c>
      <c r="D80" s="22" t="s">
        <v>19</v>
      </c>
      <c r="F80" s="22" t="s">
        <v>19</v>
      </c>
      <c r="H80" s="22" t="s">
        <v>19</v>
      </c>
      <c r="J80" s="22" t="s">
        <v>19</v>
      </c>
    </row>
    <row r="81" spans="1:10" ht="15.75">
      <c r="A81" s="33"/>
      <c r="B81" s="36"/>
      <c r="C81" s="36" t="s">
        <v>68</v>
      </c>
      <c r="D81" s="22" t="s">
        <v>19</v>
      </c>
      <c r="F81" s="22" t="s">
        <v>19</v>
      </c>
      <c r="H81" s="22" t="s">
        <v>19</v>
      </c>
      <c r="J81" s="22" t="s">
        <v>19</v>
      </c>
    </row>
    <row r="82" spans="1:10" ht="15.75">
      <c r="A82" s="33"/>
      <c r="B82" s="6"/>
      <c r="C82" s="6" t="s">
        <v>67</v>
      </c>
      <c r="D82" s="17"/>
      <c r="F82" s="20"/>
      <c r="H82" s="17"/>
      <c r="J82" s="20"/>
    </row>
    <row r="83" spans="1:10" ht="15.75">
      <c r="A83" s="33"/>
      <c r="B83" s="6"/>
      <c r="C83" s="6"/>
      <c r="D83" s="18"/>
      <c r="F83" s="23"/>
      <c r="H83" s="18"/>
      <c r="J83" s="23"/>
    </row>
    <row r="84" spans="1:10" ht="15.75">
      <c r="A84" s="33"/>
      <c r="B84" s="6"/>
      <c r="C84" s="6"/>
      <c r="D84" s="28"/>
      <c r="F84" s="29"/>
      <c r="H84" s="28"/>
      <c r="J84" s="29"/>
    </row>
    <row r="85" spans="1:10" ht="15.75">
      <c r="A85" s="33"/>
      <c r="B85" s="36" t="s">
        <v>109</v>
      </c>
      <c r="C85" s="6" t="s">
        <v>103</v>
      </c>
      <c r="D85" s="8">
        <f>SUM(D76:D83)</f>
        <v>5322</v>
      </c>
      <c r="F85" s="8">
        <f>SUM(F76:F83)</f>
        <v>-8754</v>
      </c>
      <c r="H85" s="8">
        <f>SUM(H76:H83)</f>
        <v>5322</v>
      </c>
      <c r="J85" s="8">
        <f>SUM(J76:J83)</f>
        <v>-8754</v>
      </c>
    </row>
    <row r="86" spans="1:10" ht="15.75" customHeight="1">
      <c r="A86" s="33"/>
      <c r="B86" s="6"/>
      <c r="C86" s="6" t="s">
        <v>75</v>
      </c>
      <c r="F86" s="6"/>
      <c r="J86" s="6"/>
    </row>
    <row r="87" spans="1:10" ht="15.75" customHeight="1" thickBot="1">
      <c r="A87" s="33"/>
      <c r="B87" s="6"/>
      <c r="D87" s="10"/>
      <c r="F87" s="11"/>
      <c r="H87" s="10"/>
      <c r="J87" s="11"/>
    </row>
    <row r="88" spans="1:10" ht="12.75" customHeight="1" thickTop="1">
      <c r="A88" s="33"/>
      <c r="B88" s="6"/>
      <c r="C88" s="6"/>
      <c r="D88" s="28"/>
      <c r="F88" s="29"/>
      <c r="H88" s="28"/>
      <c r="J88" s="29"/>
    </row>
    <row r="89" spans="1:10" ht="15.75">
      <c r="A89" s="32" t="s">
        <v>34</v>
      </c>
      <c r="B89" s="36" t="s">
        <v>3</v>
      </c>
      <c r="C89" s="6" t="s">
        <v>104</v>
      </c>
      <c r="F89" s="6"/>
      <c r="J89" s="6"/>
    </row>
    <row r="90" spans="1:10" ht="15.75" customHeight="1">
      <c r="A90" s="33"/>
      <c r="B90" s="6"/>
      <c r="C90" s="6" t="s">
        <v>70</v>
      </c>
      <c r="F90" s="6"/>
      <c r="J90" s="6"/>
    </row>
    <row r="91" spans="1:10" ht="15.75" customHeight="1">
      <c r="A91" s="33"/>
      <c r="B91" s="6"/>
      <c r="C91" s="6" t="s">
        <v>69</v>
      </c>
      <c r="F91" s="6"/>
      <c r="J91" s="6"/>
    </row>
    <row r="92" spans="1:10" ht="12.75" customHeight="1">
      <c r="A92" s="33"/>
      <c r="B92" s="6"/>
      <c r="C92" s="6"/>
      <c r="F92" s="6"/>
      <c r="J92" s="6"/>
    </row>
    <row r="93" spans="1:10" ht="15.75" customHeight="1">
      <c r="A93" s="33"/>
      <c r="B93" s="6"/>
      <c r="C93" s="36" t="s">
        <v>87</v>
      </c>
      <c r="D93" s="12">
        <f>+D85/610146*100</f>
        <v>0.8722502483012262</v>
      </c>
      <c r="F93" s="12">
        <f>+F85/610146*100</f>
        <v>-1.434738570768308</v>
      </c>
      <c r="H93" s="12">
        <f>H85/610146*100</f>
        <v>0.8722502483012262</v>
      </c>
      <c r="J93" s="12">
        <f>+J85/610146*100</f>
        <v>-1.434738570768308</v>
      </c>
    </row>
    <row r="94" spans="1:10" ht="15.75" customHeight="1">
      <c r="A94" s="33"/>
      <c r="B94" s="6"/>
      <c r="C94" s="6" t="s">
        <v>117</v>
      </c>
      <c r="D94" s="53"/>
      <c r="F94" s="12"/>
      <c r="H94" s="54"/>
      <c r="J94" s="12"/>
    </row>
    <row r="95" spans="1:10" ht="15.75" customHeight="1">
      <c r="A95" s="33"/>
      <c r="B95" s="6"/>
      <c r="C95" s="6" t="s">
        <v>79</v>
      </c>
      <c r="D95" s="6"/>
      <c r="F95" s="12"/>
      <c r="H95" s="6"/>
      <c r="J95" s="12"/>
    </row>
    <row r="96" spans="1:10" ht="15.75" customHeight="1">
      <c r="A96" s="33"/>
      <c r="B96" s="6"/>
      <c r="C96" s="6" t="s">
        <v>119</v>
      </c>
      <c r="D96" s="6"/>
      <c r="F96" s="12"/>
      <c r="H96" s="6"/>
      <c r="J96" s="12"/>
    </row>
    <row r="97" spans="1:10" ht="15.75" customHeight="1">
      <c r="A97" s="33"/>
      <c r="B97" s="6"/>
      <c r="C97" s="6" t="s">
        <v>80</v>
      </c>
      <c r="D97" s="6"/>
      <c r="F97" s="12"/>
      <c r="H97" s="6"/>
      <c r="J97" s="12"/>
    </row>
    <row r="98" spans="1:10" ht="15.75" customHeight="1">
      <c r="A98" s="33"/>
      <c r="B98" s="6"/>
      <c r="C98" s="6" t="s">
        <v>126</v>
      </c>
      <c r="D98" s="6"/>
      <c r="F98" s="12"/>
      <c r="H98" s="6"/>
      <c r="J98" s="12"/>
    </row>
    <row r="99" spans="1:3" ht="15.75" customHeight="1">
      <c r="A99" s="33"/>
      <c r="B99" s="6"/>
      <c r="C99" s="6" t="s">
        <v>88</v>
      </c>
    </row>
    <row r="100" spans="1:10" ht="15.75" customHeight="1">
      <c r="A100" s="33"/>
      <c r="B100" s="6"/>
      <c r="C100" s="6" t="s">
        <v>127</v>
      </c>
      <c r="D100" s="28"/>
      <c r="F100" s="28"/>
      <c r="H100" s="28"/>
      <c r="J100" s="29"/>
    </row>
    <row r="101" spans="1:10" ht="15.75" customHeight="1">
      <c r="A101" s="33"/>
      <c r="B101" s="6"/>
      <c r="C101" s="6" t="s">
        <v>89</v>
      </c>
      <c r="D101" s="28"/>
      <c r="F101" s="28"/>
      <c r="H101" s="28"/>
      <c r="J101" s="29"/>
    </row>
    <row r="102" spans="1:10" ht="15.75" customHeight="1">
      <c r="A102" s="33"/>
      <c r="B102" s="6"/>
      <c r="C102" s="6" t="s">
        <v>81</v>
      </c>
      <c r="D102" s="4"/>
      <c r="F102" s="4"/>
      <c r="H102" s="4"/>
      <c r="J102" s="7"/>
    </row>
    <row r="103" spans="1:10" ht="15.75" customHeight="1">
      <c r="A103" s="33"/>
      <c r="B103" s="6"/>
      <c r="C103" s="6"/>
      <c r="D103" s="28"/>
      <c r="F103" s="28"/>
      <c r="H103" s="28"/>
      <c r="J103" s="29"/>
    </row>
    <row r="104" spans="1:10" ht="15.75" customHeight="1">
      <c r="A104" s="33"/>
      <c r="B104" s="6"/>
      <c r="C104" s="36" t="s">
        <v>74</v>
      </c>
      <c r="D104" s="58">
        <f>D85/610146*100</f>
        <v>0.8722502483012262</v>
      </c>
      <c r="E104" s="59"/>
      <c r="F104" s="54">
        <f>F85/610284*100</f>
        <v>-1.4344141416127574</v>
      </c>
      <c r="G104" s="54"/>
      <c r="H104" s="58">
        <f>H85/610146*100</f>
        <v>0.8722502483012262</v>
      </c>
      <c r="I104" s="54"/>
      <c r="J104" s="58">
        <f>J85/610284*100</f>
        <v>-1.4344141416127574</v>
      </c>
    </row>
    <row r="105" spans="1:10" ht="15.75" customHeight="1">
      <c r="A105" s="33"/>
      <c r="B105" s="6"/>
      <c r="C105" s="6" t="s">
        <v>118</v>
      </c>
      <c r="D105" s="54"/>
      <c r="F105" s="52"/>
      <c r="G105" s="6"/>
      <c r="H105" s="55"/>
      <c r="I105" s="6"/>
      <c r="J105" s="12"/>
    </row>
    <row r="106" spans="1:10" ht="15.75" customHeight="1">
      <c r="A106" s="33"/>
      <c r="B106" s="6"/>
      <c r="C106" s="6" t="s">
        <v>82</v>
      </c>
      <c r="D106" s="6"/>
      <c r="F106" s="6"/>
      <c r="G106" s="6"/>
      <c r="H106" s="6"/>
      <c r="I106" s="6"/>
      <c r="J106" s="12"/>
    </row>
    <row r="107" spans="1:10" ht="15.75" customHeight="1">
      <c r="A107" s="33"/>
      <c r="B107" s="6"/>
      <c r="C107" s="6" t="s">
        <v>120</v>
      </c>
      <c r="D107" s="6"/>
      <c r="F107" s="6"/>
      <c r="G107" s="6"/>
      <c r="H107" s="6"/>
      <c r="I107" s="6"/>
      <c r="J107" s="12"/>
    </row>
    <row r="108" spans="1:10" ht="15.75" customHeight="1">
      <c r="A108" s="33"/>
      <c r="B108" s="6"/>
      <c r="C108" s="6" t="s">
        <v>83</v>
      </c>
      <c r="D108" s="6"/>
      <c r="F108" s="6"/>
      <c r="G108" s="6"/>
      <c r="H108" s="6"/>
      <c r="I108" s="6"/>
      <c r="J108" s="12"/>
    </row>
    <row r="109" spans="1:3" ht="15.75" customHeight="1">
      <c r="A109" s="33"/>
      <c r="B109" s="6"/>
      <c r="C109" s="6" t="s">
        <v>128</v>
      </c>
    </row>
    <row r="110" spans="1:10" ht="15.75">
      <c r="A110" s="33"/>
      <c r="B110" s="6"/>
      <c r="C110" s="6" t="s">
        <v>88</v>
      </c>
      <c r="F110" s="6"/>
      <c r="G110" s="6"/>
      <c r="H110" s="6"/>
      <c r="I110" s="6"/>
      <c r="J110" s="6"/>
    </row>
    <row r="111" spans="1:10" ht="15.75">
      <c r="A111" s="33"/>
      <c r="B111" s="6"/>
      <c r="C111" s="6" t="s">
        <v>129</v>
      </c>
      <c r="F111" s="6"/>
      <c r="G111" s="6"/>
      <c r="H111" s="6"/>
      <c r="I111" s="6"/>
      <c r="J111" s="6"/>
    </row>
    <row r="112" spans="1:10" ht="15.75">
      <c r="A112" s="33"/>
      <c r="B112" s="6"/>
      <c r="C112" s="6" t="s">
        <v>89</v>
      </c>
      <c r="F112" s="6"/>
      <c r="G112" s="6"/>
      <c r="H112" s="6"/>
      <c r="I112" s="6"/>
      <c r="J112" s="6"/>
    </row>
    <row r="113" spans="1:10" ht="15.75">
      <c r="A113" s="33"/>
      <c r="B113" s="6"/>
      <c r="C113" s="6" t="s">
        <v>81</v>
      </c>
      <c r="D113" s="4"/>
      <c r="F113" s="7"/>
      <c r="G113" s="6"/>
      <c r="H113" s="7"/>
      <c r="I113" s="6"/>
      <c r="J113" s="7"/>
    </row>
    <row r="114" spans="1:10" ht="15.75">
      <c r="A114" s="33"/>
      <c r="B114" s="6"/>
      <c r="C114" s="6"/>
      <c r="F114" s="6"/>
      <c r="G114" s="6"/>
      <c r="H114" s="6"/>
      <c r="I114" s="6"/>
      <c r="J114" s="6"/>
    </row>
    <row r="115" spans="1:9" ht="15.75" customHeight="1">
      <c r="A115" s="33"/>
      <c r="B115" s="6"/>
      <c r="C115" s="14" t="s">
        <v>131</v>
      </c>
      <c r="D115" s="14"/>
      <c r="E115" s="14"/>
      <c r="F115" s="14"/>
      <c r="G115" s="15"/>
      <c r="H115" s="13"/>
      <c r="I115" s="15"/>
    </row>
    <row r="116" spans="2:9" ht="15.75" customHeight="1">
      <c r="B116" s="6"/>
      <c r="C116" s="14" t="s">
        <v>130</v>
      </c>
      <c r="E116" s="14"/>
      <c r="F116" s="14"/>
      <c r="G116" s="15"/>
      <c r="H116" s="13"/>
      <c r="I116" s="15"/>
    </row>
    <row r="117" spans="3:9" ht="15.75">
      <c r="C117" s="14"/>
      <c r="E117" s="14"/>
      <c r="F117" s="14"/>
      <c r="G117" s="15"/>
      <c r="H117" s="13"/>
      <c r="I117" s="15"/>
    </row>
    <row r="121" spans="1:11" ht="12.75">
      <c r="A121" s="66" t="s">
        <v>114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</row>
    <row r="130" ht="12.75">
      <c r="H130" s="1" t="s">
        <v>112</v>
      </c>
    </row>
  </sheetData>
  <mergeCells count="2">
    <mergeCell ref="A57:K57"/>
    <mergeCell ref="A121:K121"/>
  </mergeCells>
  <printOptions horizontalCentered="1"/>
  <pageMargins left="0.32" right="0.2" top="1.01" bottom="0" header="0.71" footer="0"/>
  <pageSetup horizontalDpi="600" verticalDpi="600" orientation="portrait" paperSize="9" scale="79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9:G74"/>
  <sheetViews>
    <sheetView tabSelected="1" zoomScale="85" zoomScaleNormal="85" workbookViewId="0" topLeftCell="A32">
      <selection activeCell="E69" sqref="E69"/>
    </sheetView>
  </sheetViews>
  <sheetFormatPr defaultColWidth="9.00390625" defaultRowHeight="15.75"/>
  <cols>
    <col min="1" max="1" width="5.50390625" style="13" customWidth="1"/>
    <col min="2" max="3" width="3.875" style="13" customWidth="1"/>
    <col min="4" max="4" width="33.75390625" style="13" customWidth="1"/>
    <col min="5" max="5" width="15.75390625" style="13" customWidth="1"/>
    <col min="6" max="6" width="5.75390625" style="13" customWidth="1"/>
    <col min="7" max="7" width="20.00390625" style="13" customWidth="1"/>
    <col min="8" max="16384" width="9.00390625" style="13" customWidth="1"/>
  </cols>
  <sheetData>
    <row r="9" ht="18.75">
      <c r="A9" s="34" t="s">
        <v>35</v>
      </c>
    </row>
    <row r="11" spans="5:7" ht="15" customHeight="1">
      <c r="E11" s="47" t="s">
        <v>36</v>
      </c>
      <c r="F11" s="33"/>
      <c r="G11" s="47" t="s">
        <v>38</v>
      </c>
    </row>
    <row r="12" spans="5:7" ht="15">
      <c r="E12" s="47" t="s">
        <v>37</v>
      </c>
      <c r="F12" s="33"/>
      <c r="G12" s="47" t="s">
        <v>39</v>
      </c>
    </row>
    <row r="13" spans="5:7" ht="15">
      <c r="E13" s="47" t="s">
        <v>9</v>
      </c>
      <c r="F13" s="33"/>
      <c r="G13" s="47" t="s">
        <v>40</v>
      </c>
    </row>
    <row r="14" spans="5:7" ht="15">
      <c r="E14" s="47" t="s">
        <v>7</v>
      </c>
      <c r="F14" s="33"/>
      <c r="G14" s="47" t="s">
        <v>41</v>
      </c>
    </row>
    <row r="15" spans="5:7" ht="15">
      <c r="E15" s="48" t="s">
        <v>121</v>
      </c>
      <c r="F15" s="33"/>
      <c r="G15" s="49" t="s">
        <v>113</v>
      </c>
    </row>
    <row r="16" spans="5:7" ht="15">
      <c r="E16" s="49" t="s">
        <v>6</v>
      </c>
      <c r="F16" s="33"/>
      <c r="G16" s="47" t="s">
        <v>6</v>
      </c>
    </row>
    <row r="18" spans="1:7" s="39" customFormat="1" ht="16.5">
      <c r="A18" s="38" t="s">
        <v>42</v>
      </c>
      <c r="B18" s="39" t="s">
        <v>105</v>
      </c>
      <c r="E18" s="40">
        <f>137874+5686</f>
        <v>143560</v>
      </c>
      <c r="G18" s="40">
        <v>141104</v>
      </c>
    </row>
    <row r="19" spans="1:7" s="39" customFormat="1" ht="16.5">
      <c r="A19" s="63">
        <v>2</v>
      </c>
      <c r="B19" s="39" t="s">
        <v>106</v>
      </c>
      <c r="E19" s="40">
        <v>0</v>
      </c>
      <c r="G19" s="40">
        <v>0</v>
      </c>
    </row>
    <row r="20" spans="1:7" s="39" customFormat="1" ht="16.5">
      <c r="A20" s="63">
        <v>3</v>
      </c>
      <c r="B20" s="39" t="s">
        <v>43</v>
      </c>
      <c r="E20" s="56">
        <v>0</v>
      </c>
      <c r="G20" s="56">
        <v>0</v>
      </c>
    </row>
    <row r="21" spans="1:7" s="39" customFormat="1" ht="16.5">
      <c r="A21" s="38" t="s">
        <v>45</v>
      </c>
      <c r="B21" s="39" t="s">
        <v>44</v>
      </c>
      <c r="E21" s="40">
        <f>7903-750</f>
        <v>7153</v>
      </c>
      <c r="G21" s="40">
        <f>6903+1000</f>
        <v>7903</v>
      </c>
    </row>
    <row r="22" spans="1:7" s="39" customFormat="1" ht="16.5">
      <c r="A22" s="63">
        <v>5</v>
      </c>
      <c r="B22" s="39" t="s">
        <v>107</v>
      </c>
      <c r="E22" s="40">
        <v>70437</v>
      </c>
      <c r="G22" s="40">
        <v>71040</v>
      </c>
    </row>
    <row r="23" spans="1:7" s="39" customFormat="1" ht="16.5">
      <c r="A23" s="63">
        <v>6</v>
      </c>
      <c r="B23" s="39" t="s">
        <v>108</v>
      </c>
      <c r="E23" s="40">
        <v>0</v>
      </c>
      <c r="G23" s="40">
        <v>0</v>
      </c>
    </row>
    <row r="24" spans="5:7" s="39" customFormat="1" ht="16.5">
      <c r="E24" s="40"/>
      <c r="G24" s="40"/>
    </row>
    <row r="25" spans="1:7" s="39" customFormat="1" ht="16.5">
      <c r="A25" s="63">
        <v>7</v>
      </c>
      <c r="B25" s="39" t="s">
        <v>46</v>
      </c>
      <c r="E25" s="40"/>
      <c r="G25" s="40"/>
    </row>
    <row r="26" spans="1:7" s="39" customFormat="1" ht="16.5">
      <c r="A26" s="38"/>
      <c r="C26" s="39" t="s">
        <v>86</v>
      </c>
      <c r="E26" s="40">
        <v>112</v>
      </c>
      <c r="G26" s="40">
        <v>30</v>
      </c>
    </row>
    <row r="27" spans="3:7" s="39" customFormat="1" ht="21.75" customHeight="1">
      <c r="C27" s="39" t="s">
        <v>47</v>
      </c>
      <c r="E27" s="40">
        <v>360990</v>
      </c>
      <c r="G27" s="40">
        <v>339230</v>
      </c>
    </row>
    <row r="28" spans="3:7" s="39" customFormat="1" ht="16.5">
      <c r="C28" s="39" t="s">
        <v>64</v>
      </c>
      <c r="E28" s="40">
        <v>36972</v>
      </c>
      <c r="G28" s="40">
        <v>34161</v>
      </c>
    </row>
    <row r="29" spans="3:7" s="39" customFormat="1" ht="16.5">
      <c r="C29" s="39" t="s">
        <v>65</v>
      </c>
      <c r="E29" s="40">
        <v>16984</v>
      </c>
      <c r="G29" s="40">
        <v>17077</v>
      </c>
    </row>
    <row r="30" spans="3:7" s="39" customFormat="1" ht="16.5">
      <c r="C30" s="39" t="s">
        <v>48</v>
      </c>
      <c r="E30" s="40">
        <v>74226</v>
      </c>
      <c r="G30" s="40">
        <v>57470</v>
      </c>
    </row>
    <row r="31" spans="3:7" s="39" customFormat="1" ht="16.5">
      <c r="C31" s="39" t="s">
        <v>49</v>
      </c>
      <c r="E31" s="40">
        <v>322356</v>
      </c>
      <c r="G31" s="40">
        <v>373833</v>
      </c>
    </row>
    <row r="32" spans="3:7" s="39" customFormat="1" ht="16.5">
      <c r="C32" s="39" t="s">
        <v>77</v>
      </c>
      <c r="E32" s="40">
        <f>70466</f>
        <v>70466</v>
      </c>
      <c r="G32" s="40">
        <v>47490</v>
      </c>
    </row>
    <row r="33" spans="5:7" s="39" customFormat="1" ht="24" customHeight="1">
      <c r="E33" s="41">
        <f>SUM(E26:E32)</f>
        <v>882106</v>
      </c>
      <c r="G33" s="41">
        <f>SUM(G26:G32)</f>
        <v>869291</v>
      </c>
    </row>
    <row r="34" spans="1:7" s="39" customFormat="1" ht="16.5">
      <c r="A34" s="63">
        <v>8</v>
      </c>
      <c r="B34" s="39" t="s">
        <v>50</v>
      </c>
      <c r="E34" s="40"/>
      <c r="G34" s="40"/>
    </row>
    <row r="35" spans="3:7" s="39" customFormat="1" ht="21.75" customHeight="1">
      <c r="C35" s="39" t="s">
        <v>51</v>
      </c>
      <c r="E35" s="40">
        <v>190215</v>
      </c>
      <c r="G35" s="40">
        <v>191943</v>
      </c>
    </row>
    <row r="36" spans="3:7" s="39" customFormat="1" ht="16.5">
      <c r="C36" s="39" t="s">
        <v>52</v>
      </c>
      <c r="E36" s="40">
        <f>24089+163+2349-5</f>
        <v>26596</v>
      </c>
      <c r="G36" s="40">
        <v>26035</v>
      </c>
    </row>
    <row r="37" spans="3:7" s="39" customFormat="1" ht="16.5">
      <c r="C37" s="39" t="s">
        <v>85</v>
      </c>
      <c r="E37" s="40">
        <v>14</v>
      </c>
      <c r="G37" s="40">
        <v>14</v>
      </c>
    </row>
    <row r="38" spans="3:7" s="39" customFormat="1" ht="16.5">
      <c r="C38" s="39" t="s">
        <v>53</v>
      </c>
      <c r="E38" s="40">
        <v>106424</v>
      </c>
      <c r="G38" s="40">
        <v>96757</v>
      </c>
    </row>
    <row r="39" spans="3:7" s="39" customFormat="1" ht="16.5">
      <c r="C39" s="39" t="s">
        <v>54</v>
      </c>
      <c r="E39" s="40">
        <f>11245-650</f>
        <v>10595</v>
      </c>
      <c r="G39" s="40">
        <v>10421</v>
      </c>
    </row>
    <row r="40" spans="3:7" s="39" customFormat="1" ht="16.5">
      <c r="C40" s="39" t="s">
        <v>78</v>
      </c>
      <c r="E40" s="40">
        <v>21965</v>
      </c>
      <c r="G40" s="40">
        <v>21965</v>
      </c>
    </row>
    <row r="41" spans="5:7" s="39" customFormat="1" ht="24" customHeight="1">
      <c r="E41" s="41">
        <f>SUM(E35:E40)</f>
        <v>355809</v>
      </c>
      <c r="G41" s="41">
        <f>SUM(G35:G40)</f>
        <v>347135</v>
      </c>
    </row>
    <row r="42" spans="5:7" s="39" customFormat="1" ht="8.25" customHeight="1">
      <c r="E42" s="40"/>
      <c r="G42" s="40"/>
    </row>
    <row r="43" spans="1:7" s="39" customFormat="1" ht="16.5">
      <c r="A43" s="63">
        <v>9</v>
      </c>
      <c r="B43" s="39" t="s">
        <v>55</v>
      </c>
      <c r="E43" s="40">
        <f>+E33-E41</f>
        <v>526297</v>
      </c>
      <c r="G43" s="40">
        <f>+G33-G41</f>
        <v>522156</v>
      </c>
    </row>
    <row r="44" spans="1:7" s="39" customFormat="1" ht="9" customHeight="1">
      <c r="A44" s="38"/>
      <c r="E44" s="43"/>
      <c r="G44" s="43"/>
    </row>
    <row r="45" spans="1:7" s="39" customFormat="1" ht="9" customHeight="1">
      <c r="A45" s="38"/>
      <c r="E45" s="40"/>
      <c r="G45" s="40"/>
    </row>
    <row r="46" spans="5:7" s="39" customFormat="1" ht="16.5">
      <c r="E46" s="40">
        <f>+E43+E22+E21+E18</f>
        <v>747447</v>
      </c>
      <c r="G46" s="40">
        <f>+G43+G21+G20+G18+G22</f>
        <v>742203</v>
      </c>
    </row>
    <row r="47" spans="5:7" s="39" customFormat="1" ht="8.25" customHeight="1" thickBot="1">
      <c r="E47" s="44"/>
      <c r="G47" s="44"/>
    </row>
    <row r="48" spans="1:7" s="39" customFormat="1" ht="17.25" thickTop="1">
      <c r="A48" s="38"/>
      <c r="E48" s="40"/>
      <c r="G48" s="40"/>
    </row>
    <row r="49" spans="1:7" s="39" customFormat="1" ht="16.5">
      <c r="A49" s="63">
        <v>10</v>
      </c>
      <c r="B49" s="39" t="s">
        <v>110</v>
      </c>
      <c r="E49" s="40"/>
      <c r="G49" s="40"/>
    </row>
    <row r="50" spans="2:7" s="39" customFormat="1" ht="16.5" customHeight="1">
      <c r="B50" s="39" t="s">
        <v>57</v>
      </c>
      <c r="E50" s="40">
        <v>610146</v>
      </c>
      <c r="G50" s="40">
        <f>456793+153353</f>
        <v>610146</v>
      </c>
    </row>
    <row r="51" spans="2:7" s="39" customFormat="1" ht="16.5">
      <c r="B51" s="39" t="s">
        <v>58</v>
      </c>
      <c r="E51" s="40"/>
      <c r="G51" s="40"/>
    </row>
    <row r="52" spans="3:7" s="39" customFormat="1" ht="16.5">
      <c r="C52" s="39" t="s">
        <v>59</v>
      </c>
      <c r="E52" s="40">
        <v>63</v>
      </c>
      <c r="G52" s="40">
        <v>63</v>
      </c>
    </row>
    <row r="53" spans="3:7" s="39" customFormat="1" ht="16.5">
      <c r="C53" s="39" t="s">
        <v>84</v>
      </c>
      <c r="E53" s="40">
        <v>20156</v>
      </c>
      <c r="G53" s="40">
        <f>35117-14961</f>
        <v>20156</v>
      </c>
    </row>
    <row r="54" spans="3:7" s="39" customFormat="1" ht="16.5">
      <c r="C54" s="39" t="s">
        <v>111</v>
      </c>
      <c r="E54" s="40">
        <v>14961</v>
      </c>
      <c r="G54" s="40">
        <f>33647-17757-742-187</f>
        <v>14961</v>
      </c>
    </row>
    <row r="55" spans="3:7" s="39" customFormat="1" ht="16.5">
      <c r="C55" s="39" t="s">
        <v>60</v>
      </c>
      <c r="E55" s="40">
        <f>98672+650-2349+5</f>
        <v>96978</v>
      </c>
      <c r="G55" s="40">
        <v>91655</v>
      </c>
    </row>
    <row r="56" spans="5:7" s="39" customFormat="1" ht="9" customHeight="1">
      <c r="E56" s="43"/>
      <c r="G56" s="43"/>
    </row>
    <row r="57" spans="2:7" s="39" customFormat="1" ht="18.75" customHeight="1">
      <c r="B57" s="39" t="s">
        <v>56</v>
      </c>
      <c r="E57" s="40">
        <f>SUM(E50:E55)</f>
        <v>742304</v>
      </c>
      <c r="G57" s="40">
        <f>SUM(G50:G55)</f>
        <v>736981</v>
      </c>
    </row>
    <row r="58" spans="5:7" s="39" customFormat="1" ht="16.5">
      <c r="E58" s="40"/>
      <c r="G58" s="40"/>
    </row>
    <row r="59" spans="1:7" s="39" customFormat="1" ht="16.5">
      <c r="A59" s="63">
        <v>11</v>
      </c>
      <c r="B59" s="39" t="s">
        <v>61</v>
      </c>
      <c r="E59" s="40">
        <v>1830</v>
      </c>
      <c r="G59" s="40">
        <v>1906</v>
      </c>
    </row>
    <row r="60" spans="1:7" s="39" customFormat="1" ht="16.5">
      <c r="A60" s="38"/>
      <c r="B60" s="39" t="s">
        <v>85</v>
      </c>
      <c r="E60" s="40">
        <v>39</v>
      </c>
      <c r="G60" s="40">
        <v>42</v>
      </c>
    </row>
    <row r="61" spans="1:7" s="39" customFormat="1" ht="16.5">
      <c r="A61" s="63">
        <v>12</v>
      </c>
      <c r="B61" s="39" t="s">
        <v>62</v>
      </c>
      <c r="E61" s="40">
        <v>1350</v>
      </c>
      <c r="G61" s="40">
        <v>1350</v>
      </c>
    </row>
    <row r="62" spans="1:7" s="39" customFormat="1" ht="16.5">
      <c r="A62" s="63">
        <v>13</v>
      </c>
      <c r="B62" s="39" t="s">
        <v>63</v>
      </c>
      <c r="E62" s="40">
        <v>1924</v>
      </c>
      <c r="G62" s="40">
        <v>1924</v>
      </c>
    </row>
    <row r="63" spans="5:7" s="39" customFormat="1" ht="23.25" customHeight="1" thickBot="1">
      <c r="E63" s="45">
        <f>SUM(E57:E62)</f>
        <v>747447</v>
      </c>
      <c r="G63" s="45">
        <f>SUM(G57:G62)</f>
        <v>742203</v>
      </c>
    </row>
    <row r="64" spans="5:7" s="39" customFormat="1" ht="8.25" customHeight="1" thickTop="1">
      <c r="E64" s="40"/>
      <c r="G64" s="40"/>
    </row>
    <row r="65" spans="1:7" s="39" customFormat="1" ht="16.5">
      <c r="A65" s="63">
        <v>14</v>
      </c>
      <c r="B65" s="39" t="s">
        <v>66</v>
      </c>
      <c r="E65" s="46">
        <f>+(E57-E22)/E50*100</f>
        <v>110.1157755684705</v>
      </c>
      <c r="G65" s="46">
        <f>(G57-G23-G22)/G50*100</f>
        <v>109.14453262006143</v>
      </c>
    </row>
    <row r="66" spans="5:7" s="39" customFormat="1" ht="9" customHeight="1">
      <c r="E66" s="43"/>
      <c r="G66" s="43"/>
    </row>
    <row r="67" spans="5:7" s="39" customFormat="1" ht="6" customHeight="1">
      <c r="E67" s="42"/>
      <c r="G67" s="42"/>
    </row>
    <row r="68" ht="15" customHeight="1"/>
    <row r="69" ht="18" customHeight="1"/>
    <row r="70" ht="19.5" customHeight="1"/>
    <row r="71" spans="1:7" ht="9" customHeight="1">
      <c r="A71" s="14"/>
      <c r="B71" s="14"/>
      <c r="C71" s="14"/>
      <c r="D71" s="14"/>
      <c r="E71" s="15"/>
      <c r="G71" s="15"/>
    </row>
    <row r="72" spans="1:7" ht="23.25" customHeight="1">
      <c r="A72" s="66" t="s">
        <v>116</v>
      </c>
      <c r="B72" s="66"/>
      <c r="C72" s="66"/>
      <c r="D72" s="66"/>
      <c r="E72" s="66"/>
      <c r="F72" s="66"/>
      <c r="G72" s="66"/>
    </row>
    <row r="73" spans="1:4" ht="15">
      <c r="A73" s="35"/>
      <c r="B73" s="35"/>
      <c r="C73" s="35"/>
      <c r="D73" s="35"/>
    </row>
    <row r="74" spans="1:4" ht="15">
      <c r="A74" s="35"/>
      <c r="B74" s="35"/>
      <c r="C74" s="35"/>
      <c r="D74" s="35"/>
    </row>
  </sheetData>
  <mergeCells count="1">
    <mergeCell ref="A72:G72"/>
  </mergeCells>
  <printOptions horizontalCentered="1"/>
  <pageMargins left="0.85" right="0.62" top="1.18" bottom="0.04" header="0.5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K &amp; N Kenanga Bhd</cp:lastModifiedBy>
  <cp:lastPrinted>2002-04-15T07:52:45Z</cp:lastPrinted>
  <dcterms:created xsi:type="dcterms:W3CDTF">1999-10-04T03:32:43Z</dcterms:created>
  <dcterms:modified xsi:type="dcterms:W3CDTF">2002-02-19T04:25:45Z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